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3 - Rechnungswesen\Buchhaltung\DocuWare\02_Reisekostenabrechnungen\"/>
    </mc:Choice>
  </mc:AlternateContent>
  <xr:revisionPtr revIDLastSave="0" documentId="13_ncr:1_{4D01DC93-BCE9-4019-8A17-32F37C46EEBC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Formular" sheetId="1" r:id="rId1"/>
    <sheet name="Historie" sheetId="5" state="hidden" r:id="rId2"/>
  </sheets>
  <definedNames>
    <definedName name="_xlnm.Print_Area" localSheetId="0">Formular!$B$1:$N$67</definedName>
  </definedNames>
  <calcPr calcId="191029" fullPrecision="0"/>
  <customWorkbookViews>
    <customWorkbookView name="test" guid="{6850DACA-27EF-4760-9D96-D45AB5E22C82}" maximized="1" xWindow="1" yWindow="1" windowWidth="1285" windowHeight="57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" i="1" l="1"/>
  <c r="G8" i="1"/>
  <c r="C55" i="1"/>
  <c r="H29" i="1" l="1"/>
  <c r="G10" i="1" l="1"/>
  <c r="D17" i="1"/>
  <c r="F17" i="1" s="1"/>
  <c r="D19" i="1"/>
  <c r="F19" i="1" s="1"/>
  <c r="D18" i="1"/>
  <c r="F18" i="1" s="1"/>
  <c r="H19" i="1" l="1"/>
  <c r="H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Klein (AGKAMED GmbH)</author>
  </authors>
  <commentList>
    <comment ref="F28" authorId="0" shapeId="0" xr:uid="{7ED7AC7C-6527-4A63-8E25-CE9A03AE9909}">
      <text>
        <r>
          <rPr>
            <b/>
            <sz val="9"/>
            <color indexed="81"/>
            <rFont val="Segoe UI"/>
            <family val="2"/>
          </rPr>
          <t>Angela Klein (AGKAMED GmbH):</t>
        </r>
        <r>
          <rPr>
            <sz val="9"/>
            <color indexed="81"/>
            <rFont val="Segoe UI"/>
            <family val="2"/>
          </rPr>
          <t xml:space="preserve">
0,02€ zusätzlich für jeden Mitfahrer
</t>
        </r>
      </text>
    </comment>
  </commentList>
</comments>
</file>

<file path=xl/sharedStrings.xml><?xml version="1.0" encoding="utf-8"?>
<sst xmlns="http://schemas.openxmlformats.org/spreadsheetml/2006/main" count="159" uniqueCount="149">
  <si>
    <t>erster Reisetag</t>
  </si>
  <si>
    <t>volle Reisetage</t>
  </si>
  <si>
    <t>letzter Reisetag</t>
  </si>
  <si>
    <t>Datum</t>
  </si>
  <si>
    <t>Uhrzeit</t>
  </si>
  <si>
    <t>Abfahrt</t>
  </si>
  <si>
    <t>Rückkehr</t>
  </si>
  <si>
    <t>Name des Reisenden</t>
  </si>
  <si>
    <t>Grund und Ort der Reise</t>
  </si>
  <si>
    <t>Betrag</t>
  </si>
  <si>
    <t>Übernachtungskosten</t>
  </si>
  <si>
    <t>Beförderungskosten</t>
  </si>
  <si>
    <t>eigener PKW</t>
  </si>
  <si>
    <t>km</t>
  </si>
  <si>
    <t>Anzahl</t>
  </si>
  <si>
    <t>Bewirtung</t>
  </si>
  <si>
    <t>Trinkgeld</t>
  </si>
  <si>
    <t>Datum / Unterschrift Reisender</t>
  </si>
  <si>
    <t>Anmerkung</t>
  </si>
  <si>
    <t>Version</t>
  </si>
  <si>
    <t>in der Tabelle Nachweis.XLS wird die Abrechnung vermerkt und wenn eine weitere Abrechnunug mit diesem Datum erfolgt, erscheint eine Warnung</t>
  </si>
  <si>
    <r>
      <t>Pauschale für Vepflegungsmehraufwand</t>
    </r>
    <r>
      <rPr>
        <b/>
        <u/>
        <sz val="8"/>
        <color rgb="FFFF0000"/>
        <rFont val="Calibri"/>
        <family val="2"/>
        <scheme val="minor"/>
      </rPr>
      <t xml:space="preserve"> (Kommentare beachten!!)</t>
    </r>
  </si>
  <si>
    <t>Beschreibung</t>
  </si>
  <si>
    <t>1.4</t>
  </si>
  <si>
    <t>Neue Mitarbeiter eingepflegt (Kaczmarek, Cvetkovic, Obst)</t>
  </si>
  <si>
    <t>1.3</t>
  </si>
  <si>
    <t>1.5</t>
  </si>
  <si>
    <t>Neue Mitarbeiter in der Tabelle "RK-Nachweis" berücksichtigt; for each Schleife in dem Modul "Buchen_Antrag" an die neue Mitarbeitanzahl angepasst</t>
  </si>
  <si>
    <t>1.6</t>
  </si>
  <si>
    <t>digitale Signatur entfernt</t>
  </si>
  <si>
    <t>1.7</t>
  </si>
  <si>
    <t>Konten bei Bewirtung korrigiert</t>
  </si>
  <si>
    <t>1.8</t>
  </si>
  <si>
    <t>Buchungstext säubern: Umlaute erzetzen, Semikolon durch Komma ersetzten; Stahl/Neider entfernt, neu: Kochem,</t>
  </si>
  <si>
    <t>Pack/Bretz, Kst Konto A. Nix</t>
  </si>
  <si>
    <t>Kaczmarek, Hülshoff, Schneider-Hoffmann, Huss</t>
  </si>
  <si>
    <t>autom. Prüfung, ob in der Tabelle Nachweis.xls ein KZ (`Namenskennzeichen) doppelt vergeben wurde</t>
  </si>
  <si>
    <t>1.9</t>
  </si>
  <si>
    <t>Text von unsichbaren Zeichen säubern (z. B. Zeilenschaltung ASCII Code 10)</t>
  </si>
  <si>
    <t>Max Sonne</t>
  </si>
  <si>
    <t>1.92</t>
  </si>
  <si>
    <t>Max Sonne korrekte geänderte Kreditoren nummer</t>
  </si>
  <si>
    <t>1.93</t>
  </si>
  <si>
    <t>Christina Huss / Hadamitzky korrigiert</t>
  </si>
  <si>
    <t>1.94</t>
  </si>
  <si>
    <t>Kleber, Trümper, Inan ergänzt, Sonne raus.  im Importsammler  Spaltenbeschriftung BelegDat und BuchDat vertauscht</t>
  </si>
  <si>
    <t>Lücke rein, VDV,Kuczera, Hoppius, Brinkmann raus, Nachweistabelle bis 2020 erweitert</t>
  </si>
  <si>
    <t>1.95</t>
  </si>
  <si>
    <t>Lücke  durch Luecke ersetzt</t>
  </si>
  <si>
    <t>1.96</t>
  </si>
  <si>
    <t>neu: Schipper, Brauer, Zitschke, Trümper Ü durch ue ersetzt, Kochem Kst 50230</t>
  </si>
  <si>
    <t>1.97</t>
  </si>
  <si>
    <t>Wirtz, Lücke,  Lawrenz, Horak gelöscht, Laurisch neu</t>
  </si>
  <si>
    <t>2.0</t>
  </si>
  <si>
    <t>Sachbezugswerte 2016 berücksichtigt (1,67 / 3,10 €)</t>
  </si>
  <si>
    <t>2.1</t>
  </si>
  <si>
    <t>Wimmer angelegt</t>
  </si>
  <si>
    <t>2.2</t>
  </si>
  <si>
    <t>Kapst,Listing angelegt, Kutscha, Kochem gelöscht, Makro buchen: Kontrolle ob Tabelle Sammler oder Nachweis geöffnet ist</t>
  </si>
  <si>
    <t>2.3</t>
  </si>
  <si>
    <t>Liste  Bahn / Benzin</t>
  </si>
  <si>
    <t>Kapst u Trümper gelöscht, Trinkgeld Konto geändert, Benzin Hinweis auf Dienstwagen,  Neu:  Mühlich u Koch, Kollertz/Dacher geändert</t>
  </si>
  <si>
    <t>2.4.</t>
  </si>
  <si>
    <t>2.5.</t>
  </si>
  <si>
    <t>Mühlich, Koch, Köhn, Steffen angelegt/ergänzt Meiering neu angelegt, Bretz / Thorenz gelöscht</t>
  </si>
  <si>
    <t>KST Lange und Hadamitzky, Sachbezugswert, Beifahrer, Inan/Nix, Beifahrer Text geändert</t>
  </si>
  <si>
    <t>2.5</t>
  </si>
  <si>
    <t>Jungbluth, Erdrdogdu, Wrenger, Kst. 50249 Meiering, Pawelek</t>
  </si>
  <si>
    <t>2.6</t>
  </si>
  <si>
    <t xml:space="preserve">Körzel anlegen? </t>
  </si>
  <si>
    <t>Zeitraum begrenzen</t>
  </si>
  <si>
    <t>Listing KtoNr,  Bürvenich, Haubrich, autom. Schreichschutz beim schliessen</t>
  </si>
  <si>
    <t>Mühlich/Hermes</t>
  </si>
  <si>
    <t>2.62</t>
  </si>
  <si>
    <t>KST Blättgen, Kappmann/Jungbluth entfernt</t>
  </si>
  <si>
    <t>2.63</t>
  </si>
  <si>
    <t>neu: Biniek, Hallwass</t>
  </si>
  <si>
    <t>neu Schmitz, Tertünte</t>
  </si>
  <si>
    <t>2.65</t>
  </si>
  <si>
    <t>3.00</t>
  </si>
  <si>
    <t>3.1</t>
  </si>
  <si>
    <t>Sachkonten NAV 2018, Sachbezugswerte 2018, Stahl,  Textlimit 50 Zeichen</t>
  </si>
  <si>
    <t>Kst, zeitliche gültigkeit 1-12/2018, Kontoart "Kreditor"</t>
  </si>
  <si>
    <t>3.12</t>
  </si>
  <si>
    <t>Dr. Schramm Franken, Kto Wrenger, Koerzel, neu angelgegt</t>
  </si>
  <si>
    <t>3.13</t>
  </si>
  <si>
    <t>Schröter neu</t>
  </si>
  <si>
    <t>3.14</t>
  </si>
  <si>
    <t>Steinsiepe, S. Homscheidt</t>
  </si>
  <si>
    <t>3.15</t>
  </si>
  <si>
    <t xml:space="preserve"> S. Homscheidt, Tepper</t>
  </si>
  <si>
    <t>3.16</t>
  </si>
  <si>
    <t>Dietrich, Donut, Sercan angelegt</t>
  </si>
  <si>
    <t>Kostenart</t>
  </si>
  <si>
    <t>KFZ-Betr-Kst (Diesel,Frostschutz etc)</t>
  </si>
  <si>
    <t>Sonstiges</t>
  </si>
  <si>
    <t>prüfen</t>
  </si>
  <si>
    <t>4.11</t>
  </si>
  <si>
    <t>zulässiger Zeitraum 2019, Stahl Meiering Steffen entfernt, 2. Formular Auslagen</t>
  </si>
  <si>
    <t>KFZ-Reparaturen</t>
  </si>
  <si>
    <t>Reisekosten 0% USt</t>
  </si>
  <si>
    <t>4.21</t>
  </si>
  <si>
    <t>Fomulare "gestaucht" (neue Excelversionen haben 4 statt 2 Seiten gedruckt)</t>
  </si>
  <si>
    <t>4.22</t>
  </si>
  <si>
    <t>KSt Hallwass geändert, Krebs neu</t>
  </si>
  <si>
    <t>Summe Reisekosten / Auslagen / GESAMT</t>
  </si>
  <si>
    <t>4.3</t>
  </si>
  <si>
    <t>Summe beider Seiten, Spoh,Blumensaat, Obst, Vladi, Pfleger   Sercan neue KSt 53605</t>
  </si>
  <si>
    <t>4.4</t>
  </si>
  <si>
    <t>Konto Mietwagen war falsch (ohne UST)</t>
  </si>
  <si>
    <t>4.5</t>
  </si>
  <si>
    <t>Baute, Diemel, Dittmann, Donat, Laumen-Schulz, Sander, Schipper, Schymura angelegt/vervollständigt</t>
  </si>
  <si>
    <t>4.6</t>
  </si>
  <si>
    <t>Kirsten Obst, Wirtz, Warnung beim schliessen der Datei wenn vorher nicht verschickt wurde</t>
  </si>
  <si>
    <t>4.7</t>
  </si>
  <si>
    <t>?, Hermes, Meise, Obbelode, Laudinsky, R.Homscheidt, Datum  Überprufung O17-O34</t>
  </si>
  <si>
    <t>5.0</t>
  </si>
  <si>
    <t>Körzel KST/Konot, Sachbezug, Karzauniat, Signatur User, Datum bergenzt 2020</t>
  </si>
  <si>
    <t>à 14 €</t>
  </si>
  <si>
    <t>à 28 €</t>
  </si>
  <si>
    <t>à € 11,20</t>
  </si>
  <si>
    <t>à € 5,60</t>
  </si>
  <si>
    <t>5.1</t>
  </si>
  <si>
    <t>höhere Verpflegungsmehraufwendungen, Datum sonstige Auslagen eingeschränkt ab 1.1.20, Fußzeile aktualiesiert, Fileno Formel geändert</t>
  </si>
  <si>
    <t>5.2</t>
  </si>
  <si>
    <t>Büromaterial</t>
  </si>
  <si>
    <t>Listing, Dietrich Stammdatengepflegt, Lüling angelegt</t>
  </si>
  <si>
    <t>5.3</t>
  </si>
  <si>
    <t>5.4</t>
  </si>
  <si>
    <t>Bürvenich, Karzaun., Opperbeck, Malke</t>
  </si>
  <si>
    <t>Poth, 16%Ust , KST Bonus</t>
  </si>
  <si>
    <t>5.5</t>
  </si>
  <si>
    <t>Braun Söndgerath Winkelmann</t>
  </si>
  <si>
    <t>Reisekosten 7% USt</t>
  </si>
  <si>
    <t>Reisekosten 19%</t>
  </si>
  <si>
    <t>6,0</t>
  </si>
  <si>
    <t>Zeitraum 0101-311221, Wimmer, Obbelode, Boecker gelöscht, Steuersätze, Klein KSt, KSt Günther</t>
  </si>
  <si>
    <t xml:space="preserve">Bewirtungsrechnung </t>
  </si>
  <si>
    <t>Hotel Übernachtung</t>
  </si>
  <si>
    <t>Hotel Frühstück etc.</t>
  </si>
  <si>
    <t>Flugzeug, Bahn, ÖPNV</t>
  </si>
  <si>
    <t>sonstige Reisekosten</t>
  </si>
  <si>
    <t>sonstige Kosten</t>
  </si>
  <si>
    <t xml:space="preserve">Geldwerter Vorteil /Sachbezugskürzung </t>
  </si>
  <si>
    <t>Frühstück</t>
  </si>
  <si>
    <t>Mittagessen</t>
  </si>
  <si>
    <t>Abendessen</t>
  </si>
  <si>
    <t>Reisekostenabrechnung 2025</t>
  </si>
  <si>
    <t xml:space="preserve">Kontoverbindung: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</si>
</sst>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0000"/>
    <numFmt numFmtId="167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0"/>
      <name val="Calibri"/>
      <family val="2"/>
      <scheme val="minor"/>
    </font>
    <font>
      <sz val="10"/>
      <color theme="1"/>
      <name val="Harlow Solid Italic"/>
      <family val="5"/>
    </font>
    <font>
      <sz val="9"/>
      <color theme="1"/>
      <name val="Bradley Hand ITC"/>
      <family val="4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/>
      <diagonal/>
    </border>
    <border>
      <left/>
      <right/>
      <top style="dashed">
        <color theme="0" tint="-0.24994659260841701"/>
      </top>
      <bottom/>
      <diagonal/>
    </border>
    <border>
      <left/>
      <right style="dashed">
        <color theme="0" tint="-0.24994659260841701"/>
      </right>
      <top style="dashed">
        <color theme="0" tint="-0.24994659260841701"/>
      </top>
      <bottom/>
      <diagonal/>
    </border>
    <border>
      <left style="dashed">
        <color theme="0" tint="-0.24994659260841701"/>
      </left>
      <right/>
      <top/>
      <bottom/>
      <diagonal/>
    </border>
    <border>
      <left/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/>
      <top/>
      <bottom style="dashed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 style="dashed">
        <color theme="0" tint="-0.24994659260841701"/>
      </right>
      <top/>
      <bottom style="dashed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0" fillId="0" borderId="6" xfId="0" applyBorder="1"/>
    <xf numFmtId="0" fontId="2" fillId="0" borderId="0" xfId="0" applyFont="1"/>
    <xf numFmtId="165" fontId="2" fillId="0" borderId="1" xfId="1" applyFont="1" applyBorder="1" applyAlignment="1">
      <alignment horizontal="center"/>
    </xf>
    <xf numFmtId="14" fontId="2" fillId="0" borderId="0" xfId="0" applyNumberFormat="1" applyFont="1"/>
    <xf numFmtId="20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0" xfId="0" applyFont="1" applyAlignment="1">
      <alignment horizontal="center"/>
    </xf>
    <xf numFmtId="0" fontId="0" fillId="0" borderId="7" xfId="0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7" fillId="0" borderId="0" xfId="0" applyFont="1"/>
    <xf numFmtId="9" fontId="2" fillId="0" borderId="0" xfId="0" applyNumberFormat="1" applyFont="1"/>
    <xf numFmtId="0" fontId="5" fillId="0" borderId="0" xfId="0" applyFont="1"/>
    <xf numFmtId="0" fontId="6" fillId="0" borderId="0" xfId="0" applyFont="1"/>
    <xf numFmtId="0" fontId="2" fillId="0" borderId="6" xfId="0" applyFont="1" applyBorder="1"/>
    <xf numFmtId="0" fontId="2" fillId="0" borderId="7" xfId="0" applyFont="1" applyBorder="1"/>
    <xf numFmtId="9" fontId="2" fillId="0" borderId="6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6" fillId="0" borderId="14" xfId="0" applyFont="1" applyBorder="1"/>
    <xf numFmtId="0" fontId="2" fillId="0" borderId="14" xfId="0" applyFont="1" applyBorder="1"/>
    <xf numFmtId="164" fontId="6" fillId="0" borderId="14" xfId="0" applyNumberFormat="1" applyFont="1" applyBorder="1"/>
    <xf numFmtId="0" fontId="2" fillId="0" borderId="15" xfId="0" applyFont="1" applyBorder="1"/>
    <xf numFmtId="164" fontId="2" fillId="0" borderId="6" xfId="0" applyNumberFormat="1" applyFont="1" applyBorder="1"/>
    <xf numFmtId="0" fontId="2" fillId="0" borderId="6" xfId="0" applyFont="1" applyBorder="1" applyAlignment="1">
      <alignment vertical="top" wrapText="1"/>
    </xf>
    <xf numFmtId="14" fontId="0" fillId="0" borderId="0" xfId="0" applyNumberFormat="1"/>
    <xf numFmtId="0" fontId="4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3" borderId="0" xfId="0" applyFont="1" applyFill="1"/>
    <xf numFmtId="0" fontId="0" fillId="0" borderId="24" xfId="0" applyBorder="1"/>
    <xf numFmtId="0" fontId="0" fillId="0" borderId="25" xfId="0" applyBorder="1"/>
    <xf numFmtId="0" fontId="2" fillId="0" borderId="26" xfId="0" applyFont="1" applyBorder="1"/>
    <xf numFmtId="0" fontId="2" fillId="0" borderId="24" xfId="0" applyFont="1" applyBorder="1"/>
    <xf numFmtId="0" fontId="2" fillId="0" borderId="27" xfId="0" applyFont="1" applyBorder="1"/>
    <xf numFmtId="0" fontId="2" fillId="0" borderId="25" xfId="0" applyFont="1" applyBorder="1"/>
    <xf numFmtId="14" fontId="2" fillId="2" borderId="1" xfId="0" applyNumberFormat="1" applyFont="1" applyFill="1" applyBorder="1" applyAlignment="1" applyProtection="1">
      <alignment horizontal="center"/>
      <protection locked="0"/>
    </xf>
    <xf numFmtId="20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65" fontId="2" fillId="0" borderId="0" xfId="1" applyFont="1" applyBorder="1"/>
    <xf numFmtId="0" fontId="9" fillId="0" borderId="0" xfId="0" applyFont="1"/>
    <xf numFmtId="0" fontId="11" fillId="0" borderId="0" xfId="0" applyFont="1" applyAlignment="1">
      <alignment horizontal="right"/>
    </xf>
    <xf numFmtId="166" fontId="2" fillId="0" borderId="0" xfId="0" applyNumberFormat="1" applyFont="1"/>
    <xf numFmtId="9" fontId="2" fillId="0" borderId="0" xfId="2" applyFont="1" applyBorder="1" applyAlignment="1">
      <alignment horizontal="center"/>
    </xf>
    <xf numFmtId="9" fontId="13" fillId="0" borderId="0" xfId="0" applyNumberFormat="1" applyFont="1"/>
    <xf numFmtId="164" fontId="2" fillId="3" borderId="6" xfId="0" applyNumberFormat="1" applyFont="1" applyFill="1" applyBorder="1"/>
    <xf numFmtId="167" fontId="0" fillId="0" borderId="6" xfId="0" applyNumberFormat="1" applyBorder="1" applyAlignment="1">
      <alignment horizontal="left"/>
    </xf>
    <xf numFmtId="0" fontId="14" fillId="0" borderId="0" xfId="0" applyFont="1" applyAlignment="1">
      <alignment horizontal="left"/>
    </xf>
    <xf numFmtId="0" fontId="4" fillId="0" borderId="0" xfId="0" applyFont="1"/>
    <xf numFmtId="16" fontId="2" fillId="0" borderId="0" xfId="0" applyNumberFormat="1" applyFont="1" applyAlignment="1">
      <alignment horizontal="center"/>
    </xf>
    <xf numFmtId="20" fontId="2" fillId="0" borderId="0" xfId="0" applyNumberFormat="1" applyFont="1"/>
    <xf numFmtId="0" fontId="0" fillId="0" borderId="0" xfId="0" applyAlignment="1">
      <alignment wrapText="1"/>
    </xf>
    <xf numFmtId="0" fontId="16" fillId="0" borderId="0" xfId="0" applyFont="1"/>
    <xf numFmtId="16" fontId="0" fillId="0" borderId="0" xfId="0" quotePrefix="1" applyNumberFormat="1"/>
    <xf numFmtId="0" fontId="0" fillId="0" borderId="0" xfId="0" quotePrefix="1"/>
    <xf numFmtId="17" fontId="0" fillId="0" borderId="0" xfId="0" quotePrefix="1" applyNumberFormat="1"/>
    <xf numFmtId="0" fontId="2" fillId="0" borderId="37" xfId="0" applyFont="1" applyBorder="1"/>
    <xf numFmtId="16" fontId="0" fillId="0" borderId="0" xfId="0" applyNumberFormat="1"/>
    <xf numFmtId="0" fontId="2" fillId="0" borderId="38" xfId="0" applyFont="1" applyBorder="1" applyProtection="1">
      <protection locked="0"/>
    </xf>
    <xf numFmtId="20" fontId="0" fillId="0" borderId="0" xfId="0" quotePrefix="1" applyNumberForma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19" fillId="0" borderId="6" xfId="0" applyFont="1" applyBorder="1"/>
    <xf numFmtId="0" fontId="20" fillId="0" borderId="0" xfId="0" applyFont="1"/>
    <xf numFmtId="0" fontId="1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2" fillId="0" borderId="0" xfId="0" applyNumberFormat="1" applyFont="1"/>
    <xf numFmtId="164" fontId="18" fillId="0" borderId="0" xfId="0" applyNumberFormat="1" applyFont="1"/>
    <xf numFmtId="164" fontId="6" fillId="0" borderId="5" xfId="0" applyNumberFormat="1" applyFont="1" applyBorder="1"/>
    <xf numFmtId="166" fontId="15" fillId="3" borderId="0" xfId="0" applyNumberFormat="1" applyFont="1" applyFill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4" fontId="2" fillId="2" borderId="2" xfId="0" applyNumberFormat="1" applyFont="1" applyFill="1" applyBorder="1" applyAlignment="1" applyProtection="1">
      <alignment horizontal="left" vertical="top" wrapText="1"/>
      <protection locked="0"/>
    </xf>
    <xf numFmtId="14" fontId="2" fillId="2" borderId="3" xfId="0" applyNumberFormat="1" applyFont="1" applyFill="1" applyBorder="1" applyAlignment="1" applyProtection="1">
      <alignment horizontal="left" vertical="top" wrapText="1"/>
      <protection locked="0"/>
    </xf>
    <xf numFmtId="14" fontId="2" fillId="2" borderId="4" xfId="0" applyNumberFormat="1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0" fontId="8" fillId="2" borderId="3" xfId="0" applyFont="1" applyFill="1" applyBorder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0" fillId="4" borderId="31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32" xfId="0" applyFill="1" applyBorder="1" applyAlignment="1" applyProtection="1">
      <alignment horizontal="left" vertical="top" wrapText="1"/>
      <protection locked="0"/>
    </xf>
    <xf numFmtId="0" fontId="0" fillId="4" borderId="33" xfId="0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horizontal="left" vertical="top" wrapText="1"/>
      <protection locked="0"/>
    </xf>
    <xf numFmtId="0" fontId="0" fillId="4" borderId="35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6" xfId="0" applyFill="1" applyBorder="1" applyAlignment="1" applyProtection="1">
      <alignment horizontal="left" vertical="top" wrapText="1"/>
      <protection locked="0"/>
    </xf>
  </cellXfs>
  <cellStyles count="3">
    <cellStyle name="Komma" xfId="1" builtinId="3"/>
    <cellStyle name="Prozent" xfId="2" builtinId="5"/>
    <cellStyle name="Standard" xfId="0" builtinId="0"/>
  </cellStyles>
  <dxfs count="1">
    <dxf>
      <fill>
        <patternFill>
          <bgColor theme="8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M$27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65C77.977971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352424</xdr:colOff>
      <xdr:row>0</xdr:row>
      <xdr:rowOff>0</xdr:rowOff>
    </xdr:from>
    <xdr:to>
      <xdr:col>13</xdr:col>
      <xdr:colOff>19049</xdr:colOff>
      <xdr:row>0</xdr:row>
      <xdr:rowOff>323850</xdr:rowOff>
    </xdr:to>
    <xdr:pic>
      <xdr:nvPicPr>
        <xdr:cNvPr id="2" name="Picture 1" descr="cid:image001.jpg@01C65C77.977971A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4962524" y="0"/>
          <a:ext cx="1409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26</xdr:row>
          <xdr:rowOff>95250</xdr:rowOff>
        </xdr:from>
        <xdr:to>
          <xdr:col>5</xdr:col>
          <xdr:colOff>463550</xdr:colOff>
          <xdr:row>27</xdr:row>
          <xdr:rowOff>152400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Mitnahme Beifahrer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1:Q67"/>
  <sheetViews>
    <sheetView showGridLines="0" tabSelected="1" showRuler="0" zoomScale="120" zoomScaleNormal="120" zoomScaleSheetLayoutView="125" workbookViewId="0">
      <selection activeCell="E4" sqref="E4:H4"/>
    </sheetView>
  </sheetViews>
  <sheetFormatPr baseColWidth="10" defaultRowHeight="14.5" outlineLevelCol="1" x14ac:dyDescent="0.35"/>
  <cols>
    <col min="1" max="1" width="0.7265625" customWidth="1"/>
    <col min="2" max="2" width="2.54296875" customWidth="1"/>
    <col min="3" max="3" width="21" customWidth="1"/>
    <col min="4" max="4" width="9.7265625" customWidth="1"/>
    <col min="5" max="5" width="10.26953125" customWidth="1"/>
    <col min="6" max="6" width="9.453125" customWidth="1"/>
    <col min="7" max="7" width="4.453125" customWidth="1"/>
    <col min="8" max="8" width="17.81640625" customWidth="1"/>
    <col min="9" max="9" width="4.453125" customWidth="1"/>
    <col min="10" max="10" width="11" customWidth="1"/>
    <col min="11" max="11" width="1.26953125" customWidth="1"/>
    <col min="12" max="12" width="2.453125" customWidth="1"/>
    <col min="13" max="13" width="16" hidden="1" customWidth="1" outlineLevel="1"/>
    <col min="14" max="14" width="1.453125" customWidth="1" collapsed="1"/>
    <col min="15" max="15" width="30.7265625" hidden="1" customWidth="1" outlineLevel="1"/>
    <col min="16" max="16" width="11.453125" hidden="1" customWidth="1" outlineLevel="1"/>
    <col min="17" max="17" width="11.453125" collapsed="1"/>
  </cols>
  <sheetData>
    <row r="1" spans="2:15" ht="30.75" customHeight="1" thickBot="1" x14ac:dyDescent="0.5">
      <c r="B1" s="1"/>
    </row>
    <row r="2" spans="2:15" ht="21.75" customHeight="1" x14ac:dyDescent="0.45">
      <c r="B2" s="86" t="s">
        <v>147</v>
      </c>
      <c r="C2" s="87"/>
      <c r="D2" s="87"/>
      <c r="E2" s="87"/>
      <c r="F2" s="87"/>
      <c r="G2" s="87"/>
      <c r="H2" s="87"/>
      <c r="I2" s="87"/>
      <c r="J2" s="87"/>
      <c r="K2" s="88"/>
      <c r="N2" s="77"/>
      <c r="O2" s="77"/>
    </row>
    <row r="3" spans="2:15" ht="8.25" customHeight="1" x14ac:dyDescent="0.35">
      <c r="B3" s="45"/>
      <c r="C3" s="11"/>
      <c r="D3" s="11"/>
      <c r="E3" s="11"/>
      <c r="F3" s="11"/>
      <c r="G3" s="11"/>
      <c r="H3" s="11"/>
      <c r="I3" s="11"/>
      <c r="J3" s="11"/>
      <c r="K3" s="46"/>
    </row>
    <row r="4" spans="2:15" s="3" customFormat="1" ht="15.5" x14ac:dyDescent="0.35">
      <c r="B4" s="26"/>
      <c r="C4" s="3" t="s">
        <v>7</v>
      </c>
      <c r="E4" s="92"/>
      <c r="F4" s="93"/>
      <c r="G4" s="93"/>
      <c r="H4" s="94"/>
      <c r="I4" s="12"/>
      <c r="J4" s="44"/>
      <c r="K4" s="27"/>
    </row>
    <row r="5" spans="2:15" s="3" customFormat="1" ht="5.25" customHeight="1" x14ac:dyDescent="0.3">
      <c r="B5" s="26"/>
      <c r="J5" s="44"/>
      <c r="K5" s="27"/>
    </row>
    <row r="6" spans="2:15" s="3" customFormat="1" ht="13" x14ac:dyDescent="0.3">
      <c r="B6" s="26"/>
      <c r="E6" s="4" t="s">
        <v>3</v>
      </c>
      <c r="F6" s="4" t="s">
        <v>4</v>
      </c>
      <c r="H6" s="55"/>
      <c r="I6" s="12"/>
      <c r="J6" s="44"/>
      <c r="K6" s="27"/>
    </row>
    <row r="7" spans="2:15" s="3" customFormat="1" ht="3" customHeight="1" x14ac:dyDescent="0.3">
      <c r="B7" s="26"/>
      <c r="K7" s="27"/>
    </row>
    <row r="8" spans="2:15" s="3" customFormat="1" ht="13" x14ac:dyDescent="0.3">
      <c r="B8" s="26"/>
      <c r="C8" s="3" t="s">
        <v>5</v>
      </c>
      <c r="E8" s="51"/>
      <c r="F8" s="52"/>
      <c r="G8" s="56" t="str">
        <f>IF(OR(ISBLANK(E8),ISBLANK(F8)),"&lt;-fehlende Angaben","")</f>
        <v>&lt;-fehlende Angaben</v>
      </c>
      <c r="I8" s="12"/>
      <c r="J8" s="44"/>
      <c r="K8" s="27"/>
    </row>
    <row r="9" spans="2:15" s="3" customFormat="1" ht="3.75" customHeight="1" x14ac:dyDescent="0.3">
      <c r="B9" s="26"/>
      <c r="E9" s="65"/>
      <c r="I9" s="12"/>
      <c r="K9" s="27"/>
    </row>
    <row r="10" spans="2:15" s="3" customFormat="1" ht="13" x14ac:dyDescent="0.3">
      <c r="B10" s="26"/>
      <c r="C10" s="3" t="s">
        <v>6</v>
      </c>
      <c r="E10" s="51"/>
      <c r="F10" s="52"/>
      <c r="G10" s="56" t="str">
        <f>IF(OR(ISBLANK(E10),ISBLANK(F10)),"&lt;-fehlende Angaben",IF(AND(E8=E10,F8&gt;F10),"Uhrzeit Fehler",IF(E10&lt;E8,"Datum unplausiebel","")))</f>
        <v>&lt;-fehlende Angaben</v>
      </c>
      <c r="I10" s="57"/>
      <c r="J10" s="85"/>
      <c r="K10" s="27"/>
    </row>
    <row r="11" spans="2:15" s="3" customFormat="1" ht="4.5" customHeight="1" x14ac:dyDescent="0.3">
      <c r="B11" s="26"/>
      <c r="E11" s="66"/>
      <c r="F11" s="6"/>
      <c r="J11" s="58"/>
      <c r="K11" s="27"/>
    </row>
    <row r="12" spans="2:15" s="3" customFormat="1" ht="34.5" customHeight="1" x14ac:dyDescent="0.3">
      <c r="B12" s="26"/>
      <c r="C12" s="13" t="s">
        <v>8</v>
      </c>
      <c r="D12" s="14"/>
      <c r="E12" s="89"/>
      <c r="F12" s="90"/>
      <c r="G12" s="90"/>
      <c r="H12" s="90"/>
      <c r="I12" s="90"/>
      <c r="J12" s="91"/>
      <c r="K12" s="27"/>
    </row>
    <row r="13" spans="2:15" s="3" customFormat="1" ht="3.75" customHeight="1" x14ac:dyDescent="0.3">
      <c r="B13" s="47"/>
      <c r="C13" s="34"/>
      <c r="D13" s="34"/>
      <c r="E13" s="34"/>
      <c r="F13" s="34"/>
      <c r="G13" s="34"/>
      <c r="H13" s="34"/>
      <c r="I13" s="34"/>
      <c r="J13" s="34"/>
      <c r="K13" s="49"/>
    </row>
    <row r="14" spans="2:15" s="3" customFormat="1" ht="3.75" customHeight="1" x14ac:dyDescent="0.3">
      <c r="B14" s="26"/>
      <c r="E14" s="5"/>
      <c r="F14" s="6"/>
      <c r="K14" s="27"/>
    </row>
    <row r="15" spans="2:15" s="3" customFormat="1" ht="13" x14ac:dyDescent="0.3">
      <c r="B15" s="26"/>
      <c r="C15" s="68" t="s">
        <v>21</v>
      </c>
      <c r="E15" s="5"/>
      <c r="F15" s="6"/>
      <c r="H15" s="10" t="s">
        <v>9</v>
      </c>
      <c r="I15" s="10"/>
      <c r="J15" s="10"/>
      <c r="K15" s="27"/>
      <c r="O15" s="76" t="s">
        <v>93</v>
      </c>
    </row>
    <row r="16" spans="2:15" s="3" customFormat="1" ht="3.75" customHeight="1" x14ac:dyDescent="0.3">
      <c r="B16" s="26"/>
      <c r="E16" s="5"/>
      <c r="K16" s="27"/>
    </row>
    <row r="17" spans="2:16" s="3" customFormat="1" ht="13" x14ac:dyDescent="0.3">
      <c r="B17" s="26"/>
      <c r="C17" s="3" t="s">
        <v>0</v>
      </c>
      <c r="D17" s="7">
        <f>IF(E10&gt;E8,1,IF((F10-F8)&gt;0.334,1,0))</f>
        <v>0</v>
      </c>
      <c r="E17" s="8" t="s">
        <v>118</v>
      </c>
      <c r="F17" s="9">
        <f>+D17*14</f>
        <v>0</v>
      </c>
      <c r="K17" s="27"/>
      <c r="O17" s="3" t="s">
        <v>94</v>
      </c>
      <c r="P17" s="3">
        <v>666030</v>
      </c>
    </row>
    <row r="18" spans="2:16" s="3" customFormat="1" ht="13" x14ac:dyDescent="0.3">
      <c r="B18" s="26"/>
      <c r="C18" s="3" t="s">
        <v>1</v>
      </c>
      <c r="D18" s="7">
        <f>IF(E10-E8&gt;1,E10-E8-1,0)</f>
        <v>0</v>
      </c>
      <c r="E18" s="8" t="s">
        <v>119</v>
      </c>
      <c r="F18" s="9">
        <f>+D18*28</f>
        <v>0</v>
      </c>
      <c r="K18" s="27"/>
      <c r="O18" s="3" t="s">
        <v>99</v>
      </c>
      <c r="P18" s="3">
        <v>666010</v>
      </c>
    </row>
    <row r="19" spans="2:16" s="3" customFormat="1" ht="13" x14ac:dyDescent="0.3">
      <c r="B19" s="26"/>
      <c r="C19" s="3" t="s">
        <v>2</v>
      </c>
      <c r="D19" s="7">
        <f>IF(E8=E10,0,1)</f>
        <v>0</v>
      </c>
      <c r="E19" s="8" t="s">
        <v>118</v>
      </c>
      <c r="F19" s="9">
        <f>+D19*14</f>
        <v>0</v>
      </c>
      <c r="H19" s="9">
        <f>SUM(F17:F19)</f>
        <v>0</v>
      </c>
      <c r="J19" s="10"/>
      <c r="K19" s="27"/>
      <c r="O19" s="3" t="s">
        <v>134</v>
      </c>
      <c r="P19" s="3">
        <v>668000</v>
      </c>
    </row>
    <row r="20" spans="2:16" s="3" customFormat="1" ht="13" x14ac:dyDescent="0.3">
      <c r="B20" s="26"/>
      <c r="J20" s="10"/>
      <c r="K20" s="27"/>
      <c r="O20" s="3" t="s">
        <v>133</v>
      </c>
      <c r="P20" s="3">
        <v>668010</v>
      </c>
    </row>
    <row r="21" spans="2:16" s="3" customFormat="1" ht="13.5" customHeight="1" x14ac:dyDescent="0.3">
      <c r="B21" s="26"/>
      <c r="C21" s="15" t="s">
        <v>10</v>
      </c>
      <c r="J21" s="10"/>
      <c r="K21" s="27"/>
      <c r="O21" s="3" t="s">
        <v>100</v>
      </c>
      <c r="P21" s="3">
        <v>668020</v>
      </c>
    </row>
    <row r="22" spans="2:16" s="3" customFormat="1" ht="13.5" customHeight="1" x14ac:dyDescent="0.3">
      <c r="B22" s="26"/>
      <c r="J22" s="10"/>
      <c r="K22" s="27"/>
      <c r="O22" s="3" t="s">
        <v>125</v>
      </c>
      <c r="P22" s="3">
        <v>690009</v>
      </c>
    </row>
    <row r="23" spans="2:16" s="3" customFormat="1" ht="13.5" customHeight="1" x14ac:dyDescent="0.3">
      <c r="B23" s="26"/>
      <c r="C23" s="3" t="s">
        <v>138</v>
      </c>
      <c r="H23" s="53"/>
      <c r="J23" s="10"/>
      <c r="K23" s="27"/>
      <c r="O23" s="3" t="s">
        <v>95</v>
      </c>
      <c r="P23" s="12" t="s">
        <v>96</v>
      </c>
    </row>
    <row r="24" spans="2:16" s="3" customFormat="1" ht="13" x14ac:dyDescent="0.3">
      <c r="B24" s="26"/>
      <c r="C24" s="3" t="s">
        <v>139</v>
      </c>
      <c r="D24" s="16"/>
      <c r="H24" s="53"/>
      <c r="J24" s="10"/>
      <c r="K24" s="27"/>
    </row>
    <row r="25" spans="2:16" s="3" customFormat="1" ht="12.75" customHeight="1" x14ac:dyDescent="0.3">
      <c r="B25" s="26"/>
      <c r="J25" s="22"/>
      <c r="K25" s="27"/>
      <c r="M25" s="72"/>
    </row>
    <row r="26" spans="2:16" s="3" customFormat="1" ht="12.75" customHeight="1" x14ac:dyDescent="0.3">
      <c r="B26" s="48"/>
      <c r="C26" s="20"/>
      <c r="D26" s="20"/>
      <c r="E26" s="20"/>
      <c r="F26" s="20"/>
      <c r="G26" s="20"/>
      <c r="H26" s="20"/>
      <c r="I26" s="20"/>
      <c r="J26" s="10"/>
      <c r="K26" s="50"/>
      <c r="M26" s="72"/>
    </row>
    <row r="27" spans="2:16" s="3" customFormat="1" ht="12.75" customHeight="1" thickBot="1" x14ac:dyDescent="0.35">
      <c r="B27" s="26"/>
      <c r="C27" s="15" t="s">
        <v>11</v>
      </c>
      <c r="J27" s="10"/>
      <c r="K27" s="27"/>
      <c r="M27" s="74" t="b">
        <v>0</v>
      </c>
    </row>
    <row r="28" spans="2:16" s="3" customFormat="1" ht="13" x14ac:dyDescent="0.3">
      <c r="B28" s="26"/>
      <c r="J28" s="10"/>
      <c r="K28" s="27"/>
    </row>
    <row r="29" spans="2:16" s="3" customFormat="1" ht="13" x14ac:dyDescent="0.3">
      <c r="B29" s="26"/>
      <c r="C29" s="3" t="s">
        <v>12</v>
      </c>
      <c r="D29" s="16"/>
      <c r="F29" s="54"/>
      <c r="G29" s="3" t="s">
        <v>13</v>
      </c>
      <c r="H29" s="9">
        <f>IF(M27=TRUE,F29*0.32,F29*0.3)</f>
        <v>0</v>
      </c>
      <c r="J29" s="10"/>
      <c r="K29" s="27"/>
      <c r="M29" s="3" t="s">
        <v>60</v>
      </c>
    </row>
    <row r="30" spans="2:16" s="3" customFormat="1" ht="13" x14ac:dyDescent="0.3">
      <c r="B30" s="26"/>
      <c r="C30" s="3" t="s">
        <v>140</v>
      </c>
      <c r="D30" s="16"/>
      <c r="H30" s="53"/>
      <c r="J30" s="10"/>
      <c r="K30" s="27"/>
      <c r="M30" s="3">
        <v>668000</v>
      </c>
    </row>
    <row r="31" spans="2:16" s="3" customFormat="1" ht="13" x14ac:dyDescent="0.3">
      <c r="B31" s="26"/>
      <c r="C31" s="3" t="s">
        <v>141</v>
      </c>
      <c r="D31" s="16"/>
      <c r="H31" s="53"/>
      <c r="J31" s="10"/>
      <c r="K31" s="27"/>
      <c r="M31" s="3">
        <v>666030</v>
      </c>
    </row>
    <row r="32" spans="2:16" s="3" customFormat="1" ht="13" x14ac:dyDescent="0.3">
      <c r="B32" s="26"/>
      <c r="C32" s="3" t="s">
        <v>142</v>
      </c>
      <c r="D32" s="16"/>
      <c r="H32" s="53"/>
      <c r="J32" s="10"/>
      <c r="K32" s="27"/>
    </row>
    <row r="33" spans="2:11" s="3" customFormat="1" ht="2.25" customHeight="1" x14ac:dyDescent="0.3">
      <c r="B33" s="47"/>
      <c r="C33" s="19"/>
      <c r="D33" s="21"/>
      <c r="E33" s="19"/>
      <c r="F33" s="19"/>
      <c r="G33" s="19"/>
      <c r="H33" s="61"/>
      <c r="I33" s="19"/>
      <c r="J33" s="22"/>
      <c r="K33" s="49"/>
    </row>
    <row r="34" spans="2:11" s="3" customFormat="1" ht="2.25" customHeight="1" x14ac:dyDescent="0.3">
      <c r="B34" s="26"/>
      <c r="D34" s="16"/>
      <c r="K34" s="27"/>
    </row>
    <row r="35" spans="2:11" s="3" customFormat="1" ht="13" x14ac:dyDescent="0.3">
      <c r="B35" s="26"/>
      <c r="C35" s="15" t="s">
        <v>15</v>
      </c>
      <c r="J35" s="10"/>
      <c r="K35" s="27"/>
    </row>
    <row r="36" spans="2:11" s="3" customFormat="1" ht="3.75" customHeight="1" x14ac:dyDescent="0.3">
      <c r="B36" s="26"/>
      <c r="F36" s="60"/>
      <c r="J36" s="10"/>
      <c r="K36" s="27"/>
    </row>
    <row r="37" spans="2:11" s="3" customFormat="1" ht="13" x14ac:dyDescent="0.3">
      <c r="B37" s="26"/>
      <c r="C37" s="3" t="s">
        <v>137</v>
      </c>
      <c r="F37" s="60"/>
      <c r="H37" s="53"/>
      <c r="I37" s="59"/>
      <c r="J37" s="80"/>
      <c r="K37" s="27"/>
    </row>
    <row r="38" spans="2:11" s="3" customFormat="1" ht="13" x14ac:dyDescent="0.3">
      <c r="B38" s="26"/>
      <c r="C38" s="3" t="s">
        <v>137</v>
      </c>
      <c r="F38" s="60"/>
      <c r="H38" s="53"/>
      <c r="I38" s="59"/>
      <c r="J38" s="81"/>
      <c r="K38" s="27"/>
    </row>
    <row r="39" spans="2:11" s="3" customFormat="1" ht="13" x14ac:dyDescent="0.3">
      <c r="B39" s="26"/>
      <c r="C39" s="3" t="s">
        <v>16</v>
      </c>
      <c r="H39" s="53"/>
      <c r="J39" s="10"/>
      <c r="K39" s="27"/>
    </row>
    <row r="40" spans="2:11" s="3" customFormat="1" ht="3.75" customHeight="1" x14ac:dyDescent="0.3">
      <c r="B40" s="47"/>
      <c r="C40" s="19"/>
      <c r="D40" s="19"/>
      <c r="E40" s="19"/>
      <c r="F40" s="19"/>
      <c r="G40" s="19"/>
      <c r="H40" s="19"/>
      <c r="I40" s="19"/>
      <c r="J40" s="22"/>
      <c r="K40" s="49"/>
    </row>
    <row r="41" spans="2:11" s="3" customFormat="1" ht="3.75" customHeight="1" x14ac:dyDescent="0.3">
      <c r="B41" s="26"/>
      <c r="J41" s="10"/>
      <c r="K41" s="27"/>
    </row>
    <row r="42" spans="2:11" s="3" customFormat="1" ht="13" x14ac:dyDescent="0.3">
      <c r="B42" s="26"/>
      <c r="C42" s="15" t="s">
        <v>143</v>
      </c>
      <c r="J42" s="10"/>
      <c r="K42" s="27"/>
    </row>
    <row r="43" spans="2:11" s="3" customFormat="1" ht="2.25" customHeight="1" x14ac:dyDescent="0.3">
      <c r="B43" s="26"/>
      <c r="C43" s="17"/>
      <c r="J43" s="10"/>
      <c r="K43" s="27"/>
    </row>
    <row r="44" spans="2:11" s="3" customFormat="1" ht="13" x14ac:dyDescent="0.3">
      <c r="B44" s="26"/>
      <c r="E44" s="10" t="s">
        <v>14</v>
      </c>
      <c r="J44" s="10"/>
      <c r="K44" s="27"/>
    </row>
    <row r="45" spans="2:11" s="3" customFormat="1" ht="13" x14ac:dyDescent="0.3">
      <c r="B45" s="26"/>
      <c r="C45" s="3" t="s">
        <v>144</v>
      </c>
      <c r="E45" s="54"/>
      <c r="F45" s="10" t="s">
        <v>121</v>
      </c>
      <c r="J45" s="10"/>
      <c r="K45" s="27"/>
    </row>
    <row r="46" spans="2:11" s="3" customFormat="1" ht="13" x14ac:dyDescent="0.3">
      <c r="B46" s="26"/>
      <c r="C46" s="3" t="s">
        <v>145</v>
      </c>
      <c r="E46" s="54"/>
      <c r="F46" s="10" t="s">
        <v>120</v>
      </c>
      <c r="J46" s="10"/>
      <c r="K46" s="27"/>
    </row>
    <row r="47" spans="2:11" s="3" customFormat="1" ht="12.75" customHeight="1" x14ac:dyDescent="0.3">
      <c r="B47" s="26"/>
      <c r="C47" s="3" t="s">
        <v>146</v>
      </c>
      <c r="E47" s="54"/>
      <c r="F47" s="10" t="s">
        <v>120</v>
      </c>
      <c r="H47" s="9">
        <f>(E45*5.6+E46*11.2+E47*11.2)*-1</f>
        <v>0</v>
      </c>
      <c r="J47" s="10"/>
      <c r="K47" s="27"/>
    </row>
    <row r="48" spans="2:11" s="3" customFormat="1" ht="3.75" customHeight="1" x14ac:dyDescent="0.3">
      <c r="B48" s="47"/>
      <c r="C48" s="19"/>
      <c r="D48" s="19"/>
      <c r="E48" s="19"/>
      <c r="F48" s="22"/>
      <c r="G48" s="19"/>
      <c r="H48" s="33"/>
      <c r="I48" s="19"/>
      <c r="J48" s="22"/>
      <c r="K48" s="49"/>
    </row>
    <row r="49" spans="2:16" s="3" customFormat="1" ht="4.5" customHeight="1" thickBot="1" x14ac:dyDescent="0.35"/>
    <row r="50" spans="2:16" s="3" customFormat="1" ht="4.5" customHeight="1" thickBot="1" x14ac:dyDescent="0.35">
      <c r="B50" s="23"/>
      <c r="C50" s="24"/>
      <c r="D50" s="24"/>
      <c r="E50" s="24"/>
      <c r="F50" s="24"/>
      <c r="G50" s="24"/>
      <c r="H50" s="24"/>
      <c r="I50" s="24"/>
      <c r="J50" s="24"/>
      <c r="K50" s="25"/>
    </row>
    <row r="51" spans="2:16" s="3" customFormat="1" ht="51.75" customHeight="1" thickBot="1" x14ac:dyDescent="0.4">
      <c r="B51" s="26"/>
      <c r="C51" s="18" t="s">
        <v>105</v>
      </c>
      <c r="H51" s="84">
        <f>SUM(H19:H47)</f>
        <v>0</v>
      </c>
      <c r="I51" s="82"/>
      <c r="J51" s="83"/>
      <c r="K51" s="27"/>
    </row>
    <row r="52" spans="2:16" s="3" customFormat="1" ht="3" customHeight="1" thickBot="1" x14ac:dyDescent="0.35">
      <c r="B52" s="28"/>
      <c r="C52" s="29"/>
      <c r="D52" s="30"/>
      <c r="E52" s="30"/>
      <c r="F52" s="30"/>
      <c r="G52" s="30"/>
      <c r="H52" s="31"/>
      <c r="I52" s="30"/>
      <c r="J52" s="30"/>
      <c r="K52" s="32"/>
    </row>
    <row r="53" spans="2:16" ht="5.25" customHeight="1" x14ac:dyDescent="0.35">
      <c r="O53" s="3"/>
      <c r="P53" s="3"/>
    </row>
    <row r="54" spans="2:16" ht="13.5" customHeight="1" x14ac:dyDescent="0.35">
      <c r="G54" s="36"/>
      <c r="H54" s="37"/>
      <c r="I54" s="37"/>
      <c r="J54" s="38"/>
      <c r="O54" s="3"/>
      <c r="P54" s="3"/>
    </row>
    <row r="55" spans="2:16" x14ac:dyDescent="0.35">
      <c r="C55" s="63" t="e">
        <f ca="1">INDEX(#REF!,#REF!+1,1)&amp;INT((NOW()-INT(NOW()))*100000)</f>
        <v>#REF!</v>
      </c>
      <c r="G55" s="39"/>
      <c r="J55" s="40"/>
      <c r="O55" s="3"/>
      <c r="P55" s="3"/>
    </row>
    <row r="56" spans="2:16" ht="15.5" x14ac:dyDescent="0.45">
      <c r="C56" s="62">
        <v>45658</v>
      </c>
      <c r="D56" s="78"/>
      <c r="E56" s="2"/>
      <c r="G56" s="39"/>
      <c r="J56" s="40"/>
    </row>
    <row r="57" spans="2:16" x14ac:dyDescent="0.35">
      <c r="C57" t="s">
        <v>17</v>
      </c>
      <c r="G57" s="39"/>
      <c r="J57" s="40"/>
    </row>
    <row r="58" spans="2:16" ht="12.75" customHeight="1" x14ac:dyDescent="0.35">
      <c r="G58" s="39"/>
      <c r="J58" s="40"/>
    </row>
    <row r="59" spans="2:16" x14ac:dyDescent="0.35">
      <c r="C59" s="64" t="s">
        <v>18</v>
      </c>
      <c r="G59" s="39"/>
      <c r="J59" s="40"/>
    </row>
    <row r="60" spans="2:16" x14ac:dyDescent="0.35">
      <c r="C60" s="95" t="s">
        <v>148</v>
      </c>
      <c r="D60" s="96"/>
      <c r="E60" s="97"/>
      <c r="G60" s="39"/>
      <c r="J60" s="40"/>
    </row>
    <row r="61" spans="2:16" x14ac:dyDescent="0.35">
      <c r="C61" s="98"/>
      <c r="D61" s="99"/>
      <c r="E61" s="100"/>
      <c r="G61" s="39"/>
      <c r="J61" s="40"/>
    </row>
    <row r="62" spans="2:16" x14ac:dyDescent="0.35">
      <c r="C62" s="101"/>
      <c r="D62" s="102"/>
      <c r="E62" s="103"/>
      <c r="G62" s="39"/>
      <c r="J62" s="40"/>
    </row>
    <row r="63" spans="2:16" ht="15" x14ac:dyDescent="0.4">
      <c r="C63" s="79"/>
      <c r="G63" s="39"/>
      <c r="J63" s="40"/>
    </row>
    <row r="64" spans="2:16" ht="12" customHeight="1" x14ac:dyDescent="0.35">
      <c r="G64" s="39"/>
      <c r="J64" s="40"/>
    </row>
    <row r="65" spans="7:10" ht="12" customHeight="1" x14ac:dyDescent="0.35">
      <c r="G65" s="41"/>
      <c r="H65" s="42"/>
      <c r="I65" s="42"/>
      <c r="J65" s="43"/>
    </row>
    <row r="66" spans="7:10" ht="3.75" customHeight="1" x14ac:dyDescent="0.35"/>
    <row r="67" spans="7:10" ht="6.75" customHeight="1" x14ac:dyDescent="0.35"/>
  </sheetData>
  <sheetProtection selectLockedCells="1"/>
  <customSheetViews>
    <customSheetView guid="{6850DACA-27EF-4760-9D96-D45AB5E22C82}" showPageBreaks="1" showGridLines="0" view="pageBreakPreview">
      <selection activeCell="N15" sqref="N15"/>
      <pageMargins left="0.85" right="0.41" top="0.41" bottom="0.43" header="0.34" footer="0.3"/>
      <pageSetup paperSize="9" orientation="portrait" r:id="rId1"/>
    </customSheetView>
  </customSheetViews>
  <mergeCells count="4">
    <mergeCell ref="B2:K2"/>
    <mergeCell ref="E12:J12"/>
    <mergeCell ref="E4:H4"/>
    <mergeCell ref="C60:E62"/>
  </mergeCells>
  <conditionalFormatting sqref="H29">
    <cfRule type="expression" dxfId="0" priority="7">
      <formula>$M$27=TRUE</formula>
    </cfRule>
  </conditionalFormatting>
  <dataValidations count="7">
    <dataValidation type="list" allowBlank="1" showInputMessage="1" showErrorMessage="1" sqref="I38" xr:uid="{00000000-0002-0000-0000-000000000000}">
      <formula1>$F$36:$F$37</formula1>
    </dataValidation>
    <dataValidation type="decimal" allowBlank="1" showInputMessage="1" showErrorMessage="1" sqref="F10 F8" xr:uid="{00000000-0002-0000-0000-000002000000}">
      <formula1>0.0001</formula1>
      <formula2>1</formula2>
    </dataValidation>
    <dataValidation type="decimal" allowBlank="1" showInputMessage="1" showErrorMessage="1" sqref="H23:H24 H30:H32 H37:H39" xr:uid="{00000000-0002-0000-0000-000003000000}">
      <formula1>0</formula1>
      <formula2>2000</formula2>
    </dataValidation>
    <dataValidation type="whole" allowBlank="1" showInputMessage="1" showErrorMessage="1" sqref="F29" xr:uid="{00000000-0002-0000-0000-000004000000}">
      <formula1>1</formula1>
      <formula2>2000</formula2>
    </dataValidation>
    <dataValidation type="list" allowBlank="1" showInputMessage="1" showErrorMessage="1" sqref="J30" xr:uid="{00000000-0002-0000-0000-000006000000}">
      <formula1>$M$30:$M$31</formula1>
    </dataValidation>
    <dataValidation type="whole" allowBlank="1" showInputMessage="1" showErrorMessage="1" sqref="E45:E47" xr:uid="{00000000-0002-0000-0000-000005000000}">
      <formula1>1</formula1>
      <formula2>9</formula2>
    </dataValidation>
    <dataValidation type="date" allowBlank="1" showInputMessage="1" showErrorMessage="1" sqref="E8 E10" xr:uid="{A7ADFD32-2CCE-4E83-BCE3-980561913A9C}">
      <formula1>44197</formula1>
      <formula2>47848</formula2>
    </dataValidation>
  </dataValidations>
  <pageMargins left="0.82677165354330717" right="0.35433070866141736" top="0.39370078740157483" bottom="0.47244094488188981" header="0.35433070866141736" footer="0.27559055118110237"/>
  <pageSetup paperSize="9" scale="94" orientation="portrait" r:id="rId2"/>
  <headerFooter>
    <oddFooter>&amp;L&amp;8AGK_RK_Form_intern_2022.xlsm&amp;R&amp;8Stand:01.01.2022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4</xdr:col>
                    <xdr:colOff>69850</xdr:colOff>
                    <xdr:row>26</xdr:row>
                    <xdr:rowOff>95250</xdr:rowOff>
                  </from>
                  <to>
                    <xdr:col>5</xdr:col>
                    <xdr:colOff>469900</xdr:colOff>
                    <xdr:row>27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C57"/>
  <sheetViews>
    <sheetView topLeftCell="A49" workbookViewId="0">
      <selection activeCell="C57" sqref="C57"/>
    </sheetView>
  </sheetViews>
  <sheetFormatPr baseColWidth="10" defaultRowHeight="14.5" x14ac:dyDescent="0.35"/>
  <cols>
    <col min="1" max="1" width="8.1796875" customWidth="1"/>
    <col min="2" max="2" width="11.453125" style="35"/>
    <col min="3" max="3" width="138.1796875" customWidth="1"/>
  </cols>
  <sheetData>
    <row r="2" spans="1:3" x14ac:dyDescent="0.35">
      <c r="A2" t="s">
        <v>19</v>
      </c>
      <c r="B2" s="35" t="s">
        <v>3</v>
      </c>
      <c r="C2" t="s">
        <v>22</v>
      </c>
    </row>
    <row r="4" spans="1:3" x14ac:dyDescent="0.35">
      <c r="A4" s="69" t="s">
        <v>25</v>
      </c>
      <c r="B4" s="35">
        <v>41652</v>
      </c>
      <c r="C4" s="67" t="s">
        <v>20</v>
      </c>
    </row>
    <row r="5" spans="1:3" x14ac:dyDescent="0.35">
      <c r="A5" s="70" t="s">
        <v>23</v>
      </c>
      <c r="B5" s="35">
        <v>41712</v>
      </c>
      <c r="C5" t="s">
        <v>24</v>
      </c>
    </row>
    <row r="6" spans="1:3" x14ac:dyDescent="0.35">
      <c r="A6" s="69" t="s">
        <v>26</v>
      </c>
      <c r="B6" s="35">
        <v>41717</v>
      </c>
      <c r="C6" t="s">
        <v>27</v>
      </c>
    </row>
    <row r="7" spans="1:3" x14ac:dyDescent="0.35">
      <c r="A7" s="69" t="s">
        <v>28</v>
      </c>
      <c r="B7" s="35">
        <v>41725</v>
      </c>
      <c r="C7" t="s">
        <v>29</v>
      </c>
    </row>
    <row r="8" spans="1:3" x14ac:dyDescent="0.35">
      <c r="A8" s="69" t="s">
        <v>30</v>
      </c>
      <c r="B8" s="35">
        <v>41773</v>
      </c>
      <c r="C8" t="s">
        <v>31</v>
      </c>
    </row>
    <row r="9" spans="1:3" x14ac:dyDescent="0.35">
      <c r="A9" s="69" t="s">
        <v>32</v>
      </c>
      <c r="B9" s="35">
        <v>41815</v>
      </c>
      <c r="C9" t="s">
        <v>33</v>
      </c>
    </row>
    <row r="10" spans="1:3" x14ac:dyDescent="0.35">
      <c r="A10" s="69" t="s">
        <v>32</v>
      </c>
      <c r="B10" s="35">
        <v>41827</v>
      </c>
      <c r="C10" t="s">
        <v>34</v>
      </c>
    </row>
    <row r="11" spans="1:3" x14ac:dyDescent="0.35">
      <c r="A11" s="69" t="s">
        <v>32</v>
      </c>
      <c r="B11" s="35">
        <v>41899</v>
      </c>
      <c r="C11" t="s">
        <v>35</v>
      </c>
    </row>
    <row r="12" spans="1:3" x14ac:dyDescent="0.35">
      <c r="A12" s="69" t="s">
        <v>32</v>
      </c>
      <c r="B12" s="35">
        <v>41900</v>
      </c>
      <c r="C12" t="s">
        <v>36</v>
      </c>
    </row>
    <row r="13" spans="1:3" x14ac:dyDescent="0.35">
      <c r="A13" s="69" t="s">
        <v>37</v>
      </c>
      <c r="B13" s="35">
        <v>41906</v>
      </c>
      <c r="C13" t="s">
        <v>38</v>
      </c>
    </row>
    <row r="14" spans="1:3" x14ac:dyDescent="0.35">
      <c r="A14" s="69" t="s">
        <v>37</v>
      </c>
      <c r="B14" s="35">
        <v>41933</v>
      </c>
      <c r="C14" t="s">
        <v>39</v>
      </c>
    </row>
    <row r="15" spans="1:3" x14ac:dyDescent="0.35">
      <c r="A15" s="69" t="s">
        <v>40</v>
      </c>
      <c r="B15" s="35">
        <v>41955</v>
      </c>
      <c r="C15" t="s">
        <v>41</v>
      </c>
    </row>
    <row r="16" spans="1:3" x14ac:dyDescent="0.35">
      <c r="A16" s="69" t="s">
        <v>42</v>
      </c>
      <c r="B16" s="35">
        <v>41960</v>
      </c>
      <c r="C16" t="s">
        <v>43</v>
      </c>
    </row>
    <row r="17" spans="1:3" x14ac:dyDescent="0.35">
      <c r="A17" s="71" t="s">
        <v>44</v>
      </c>
      <c r="B17" s="35">
        <v>42017</v>
      </c>
      <c r="C17" t="s">
        <v>45</v>
      </c>
    </row>
    <row r="18" spans="1:3" x14ac:dyDescent="0.35">
      <c r="A18" s="71" t="s">
        <v>47</v>
      </c>
      <c r="B18" s="35">
        <v>42157</v>
      </c>
      <c r="C18" t="s">
        <v>46</v>
      </c>
    </row>
    <row r="19" spans="1:3" x14ac:dyDescent="0.35">
      <c r="A19" s="71" t="s">
        <v>47</v>
      </c>
      <c r="B19" s="35">
        <v>42171</v>
      </c>
      <c r="C19" t="s">
        <v>48</v>
      </c>
    </row>
    <row r="20" spans="1:3" x14ac:dyDescent="0.35">
      <c r="A20" s="71" t="s">
        <v>49</v>
      </c>
      <c r="B20" s="35">
        <v>42247</v>
      </c>
      <c r="C20" t="s">
        <v>50</v>
      </c>
    </row>
    <row r="21" spans="1:3" x14ac:dyDescent="0.35">
      <c r="A21" s="71" t="s">
        <v>51</v>
      </c>
      <c r="B21" s="35">
        <v>42374</v>
      </c>
      <c r="C21" t="s">
        <v>52</v>
      </c>
    </row>
    <row r="22" spans="1:3" x14ac:dyDescent="0.35">
      <c r="A22" s="71" t="s">
        <v>53</v>
      </c>
      <c r="B22" s="35">
        <v>42374</v>
      </c>
      <c r="C22" t="s">
        <v>54</v>
      </c>
    </row>
    <row r="23" spans="1:3" x14ac:dyDescent="0.35">
      <c r="A23" s="69" t="s">
        <v>55</v>
      </c>
      <c r="B23" s="35">
        <v>42436</v>
      </c>
      <c r="C23" t="s">
        <v>56</v>
      </c>
    </row>
    <row r="24" spans="1:3" x14ac:dyDescent="0.35">
      <c r="A24" s="69" t="s">
        <v>57</v>
      </c>
      <c r="B24" s="35">
        <v>42448</v>
      </c>
      <c r="C24" t="s">
        <v>58</v>
      </c>
    </row>
    <row r="25" spans="1:3" x14ac:dyDescent="0.35">
      <c r="A25" s="69" t="s">
        <v>59</v>
      </c>
      <c r="B25" s="35">
        <v>42584</v>
      </c>
      <c r="C25" t="s">
        <v>61</v>
      </c>
    </row>
    <row r="26" spans="1:3" x14ac:dyDescent="0.35">
      <c r="A26" s="73" t="s">
        <v>62</v>
      </c>
      <c r="B26" s="35">
        <v>42639</v>
      </c>
      <c r="C26" t="s">
        <v>64</v>
      </c>
    </row>
    <row r="27" spans="1:3" x14ac:dyDescent="0.35">
      <c r="A27" s="73" t="s">
        <v>63</v>
      </c>
      <c r="B27" s="35">
        <v>42706</v>
      </c>
      <c r="C27" t="s">
        <v>65</v>
      </c>
    </row>
    <row r="28" spans="1:3" x14ac:dyDescent="0.35">
      <c r="A28" s="69" t="s">
        <v>66</v>
      </c>
      <c r="B28" s="35">
        <v>42738</v>
      </c>
      <c r="C28" t="s">
        <v>67</v>
      </c>
    </row>
    <row r="29" spans="1:3" x14ac:dyDescent="0.35">
      <c r="A29" s="69" t="s">
        <v>68</v>
      </c>
      <c r="B29" s="35">
        <v>42765</v>
      </c>
      <c r="C29" t="s">
        <v>71</v>
      </c>
    </row>
    <row r="30" spans="1:3" x14ac:dyDescent="0.35">
      <c r="A30" s="69" t="s">
        <v>68</v>
      </c>
      <c r="B30" s="35">
        <v>42795</v>
      </c>
      <c r="C30" t="s">
        <v>72</v>
      </c>
    </row>
    <row r="31" spans="1:3" x14ac:dyDescent="0.35">
      <c r="C31" t="s">
        <v>69</v>
      </c>
    </row>
    <row r="32" spans="1:3" x14ac:dyDescent="0.35">
      <c r="A32" s="69" t="s">
        <v>73</v>
      </c>
      <c r="B32" s="35">
        <v>42872</v>
      </c>
      <c r="C32" t="s">
        <v>74</v>
      </c>
    </row>
    <row r="33" spans="1:3" x14ac:dyDescent="0.35">
      <c r="A33" s="69" t="s">
        <v>75</v>
      </c>
      <c r="B33" s="35">
        <v>42991</v>
      </c>
      <c r="C33" t="s">
        <v>76</v>
      </c>
    </row>
    <row r="34" spans="1:3" x14ac:dyDescent="0.35">
      <c r="A34" s="69" t="s">
        <v>78</v>
      </c>
      <c r="B34" s="35">
        <v>43032</v>
      </c>
      <c r="C34" t="s">
        <v>77</v>
      </c>
    </row>
    <row r="35" spans="1:3" x14ac:dyDescent="0.35">
      <c r="C35" t="s">
        <v>70</v>
      </c>
    </row>
    <row r="36" spans="1:3" x14ac:dyDescent="0.35">
      <c r="A36" s="69" t="s">
        <v>79</v>
      </c>
      <c r="B36" s="35">
        <v>43095</v>
      </c>
      <c r="C36" t="s">
        <v>81</v>
      </c>
    </row>
    <row r="37" spans="1:3" x14ac:dyDescent="0.35">
      <c r="A37" s="69" t="s">
        <v>80</v>
      </c>
      <c r="B37" s="35">
        <v>43104</v>
      </c>
      <c r="C37" t="s">
        <v>82</v>
      </c>
    </row>
    <row r="38" spans="1:3" x14ac:dyDescent="0.35">
      <c r="A38" s="69" t="s">
        <v>83</v>
      </c>
      <c r="B38" s="35">
        <v>43222</v>
      </c>
      <c r="C38" t="s">
        <v>84</v>
      </c>
    </row>
    <row r="39" spans="1:3" x14ac:dyDescent="0.35">
      <c r="A39" s="69" t="s">
        <v>85</v>
      </c>
      <c r="B39" s="35">
        <v>43249</v>
      </c>
      <c r="C39" t="s">
        <v>86</v>
      </c>
    </row>
    <row r="40" spans="1:3" x14ac:dyDescent="0.35">
      <c r="A40" s="69" t="s">
        <v>87</v>
      </c>
      <c r="B40" s="35">
        <v>43285</v>
      </c>
      <c r="C40" t="s">
        <v>88</v>
      </c>
    </row>
    <row r="41" spans="1:3" x14ac:dyDescent="0.35">
      <c r="A41" s="69" t="s">
        <v>89</v>
      </c>
      <c r="B41" s="35">
        <v>43347</v>
      </c>
      <c r="C41" t="s">
        <v>90</v>
      </c>
    </row>
    <row r="42" spans="1:3" x14ac:dyDescent="0.35">
      <c r="A42" s="75" t="s">
        <v>91</v>
      </c>
      <c r="B42" s="35">
        <v>43374</v>
      </c>
      <c r="C42" t="s">
        <v>92</v>
      </c>
    </row>
    <row r="43" spans="1:3" x14ac:dyDescent="0.35">
      <c r="A43" s="69" t="s">
        <v>97</v>
      </c>
      <c r="B43" s="35">
        <v>43444</v>
      </c>
      <c r="C43" t="s">
        <v>98</v>
      </c>
    </row>
    <row r="44" spans="1:3" x14ac:dyDescent="0.35">
      <c r="A44" s="71" t="s">
        <v>101</v>
      </c>
      <c r="B44" s="35">
        <v>43479</v>
      </c>
      <c r="C44" t="s">
        <v>102</v>
      </c>
    </row>
    <row r="45" spans="1:3" x14ac:dyDescent="0.35">
      <c r="A45" s="71" t="s">
        <v>103</v>
      </c>
      <c r="B45" s="35">
        <v>43503</v>
      </c>
      <c r="C45" t="s">
        <v>104</v>
      </c>
    </row>
    <row r="46" spans="1:3" x14ac:dyDescent="0.35">
      <c r="A46" s="70" t="s">
        <v>106</v>
      </c>
      <c r="B46" s="35">
        <v>43516</v>
      </c>
      <c r="C46" t="s">
        <v>107</v>
      </c>
    </row>
    <row r="47" spans="1:3" x14ac:dyDescent="0.35">
      <c r="A47" s="70" t="s">
        <v>108</v>
      </c>
      <c r="B47" s="35">
        <v>43544</v>
      </c>
      <c r="C47" t="s">
        <v>109</v>
      </c>
    </row>
    <row r="48" spans="1:3" x14ac:dyDescent="0.35">
      <c r="A48" s="70" t="s">
        <v>110</v>
      </c>
      <c r="B48" s="35">
        <v>43594</v>
      </c>
      <c r="C48" t="s">
        <v>111</v>
      </c>
    </row>
    <row r="49" spans="1:3" x14ac:dyDescent="0.35">
      <c r="A49" s="70" t="s">
        <v>112</v>
      </c>
      <c r="B49" s="35">
        <v>43634</v>
      </c>
      <c r="C49" t="s">
        <v>113</v>
      </c>
    </row>
    <row r="50" spans="1:3" x14ac:dyDescent="0.35">
      <c r="A50" s="70" t="s">
        <v>114</v>
      </c>
      <c r="B50" s="35">
        <v>43726</v>
      </c>
      <c r="C50" t="s">
        <v>115</v>
      </c>
    </row>
    <row r="51" spans="1:3" x14ac:dyDescent="0.35">
      <c r="A51" t="s">
        <v>116</v>
      </c>
      <c r="B51" s="35">
        <v>43818</v>
      </c>
      <c r="C51" t="s">
        <v>117</v>
      </c>
    </row>
    <row r="52" spans="1:3" x14ac:dyDescent="0.35">
      <c r="A52" s="70" t="s">
        <v>122</v>
      </c>
      <c r="B52" s="35">
        <v>43839</v>
      </c>
      <c r="C52" t="s">
        <v>123</v>
      </c>
    </row>
    <row r="53" spans="1:3" x14ac:dyDescent="0.35">
      <c r="A53" s="70" t="s">
        <v>124</v>
      </c>
      <c r="B53" s="35">
        <v>43894</v>
      </c>
      <c r="C53" t="s">
        <v>126</v>
      </c>
    </row>
    <row r="54" spans="1:3" x14ac:dyDescent="0.35">
      <c r="A54" s="70" t="s">
        <v>127</v>
      </c>
      <c r="B54" s="35">
        <v>43923</v>
      </c>
      <c r="C54" t="s">
        <v>129</v>
      </c>
    </row>
    <row r="55" spans="1:3" x14ac:dyDescent="0.35">
      <c r="A55" s="70" t="s">
        <v>128</v>
      </c>
      <c r="B55" s="35">
        <v>44023</v>
      </c>
      <c r="C55" t="s">
        <v>130</v>
      </c>
    </row>
    <row r="56" spans="1:3" x14ac:dyDescent="0.35">
      <c r="A56" s="70" t="s">
        <v>131</v>
      </c>
      <c r="B56" s="35">
        <v>44098</v>
      </c>
      <c r="C56" t="s">
        <v>132</v>
      </c>
    </row>
    <row r="57" spans="1:3" x14ac:dyDescent="0.35">
      <c r="A57" s="70" t="s">
        <v>135</v>
      </c>
      <c r="B57" s="35">
        <v>44215</v>
      </c>
      <c r="C57" t="s">
        <v>136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Formular</vt:lpstr>
      <vt:lpstr>Historie</vt:lpstr>
      <vt:lpstr>Formular!Druckbereich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baute</dc:creator>
  <cp:lastModifiedBy>Christina Blättgen</cp:lastModifiedBy>
  <cp:lastPrinted>2024-12-05T12:29:42Z</cp:lastPrinted>
  <dcterms:created xsi:type="dcterms:W3CDTF">2013-12-19T10:56:39Z</dcterms:created>
  <dcterms:modified xsi:type="dcterms:W3CDTF">2025-03-18T09:23:45Z</dcterms:modified>
</cp:coreProperties>
</file>